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teman2\iqbal\"/>
    </mc:Choice>
  </mc:AlternateContent>
  <xr:revisionPtr revIDLastSave="0" documentId="13_ncr:1_{20C094A4-A459-4D66-AD58-D324AF980795}" xr6:coauthVersionLast="47" xr6:coauthVersionMax="47" xr10:uidLastSave="{00000000-0000-0000-0000-000000000000}"/>
  <bookViews>
    <workbookView xWindow="-110" yWindow="-110" windowWidth="19420" windowHeight="10420" activeTab="1" xr2:uid="{04D04202-A31B-4EE1-BEF0-FF74B580D31A}"/>
  </bookViews>
  <sheets>
    <sheet name="berat kering" sheetId="1" r:id="rId1"/>
    <sheet name="berat basah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  <c r="J11" i="2"/>
  <c r="G11" i="2"/>
  <c r="B8" i="3" s="1"/>
  <c r="F11" i="2"/>
  <c r="J10" i="2"/>
  <c r="G10" i="2"/>
  <c r="B7" i="3" s="1"/>
  <c r="F10" i="2"/>
  <c r="J9" i="2"/>
  <c r="P9" i="2" s="1"/>
  <c r="G9" i="2"/>
  <c r="B6" i="3" s="1"/>
  <c r="F9" i="2"/>
  <c r="J8" i="2"/>
  <c r="P8" i="2" s="1"/>
  <c r="G8" i="2"/>
  <c r="B5" i="3" s="1"/>
  <c r="F8" i="2"/>
  <c r="G7" i="2"/>
  <c r="B4" i="3" s="1"/>
  <c r="F7" i="2"/>
  <c r="G6" i="2"/>
  <c r="B3" i="3" s="1"/>
  <c r="F6" i="2"/>
  <c r="G5" i="2"/>
  <c r="B2" i="3" s="1"/>
  <c r="F5" i="2"/>
  <c r="E12" i="1"/>
  <c r="D12" i="1"/>
  <c r="C12" i="1"/>
  <c r="B12" i="1"/>
  <c r="J11" i="1"/>
  <c r="G11" i="1"/>
  <c r="C8" i="3" s="1"/>
  <c r="F11" i="1"/>
  <c r="J10" i="1"/>
  <c r="G10" i="1"/>
  <c r="C7" i="3" s="1"/>
  <c r="F10" i="1"/>
  <c r="J9" i="1"/>
  <c r="P9" i="1" s="1"/>
  <c r="G9" i="1"/>
  <c r="C6" i="3" s="1"/>
  <c r="F9" i="1"/>
  <c r="O8" i="1"/>
  <c r="J8" i="1"/>
  <c r="P8" i="1" s="1"/>
  <c r="G8" i="1"/>
  <c r="C5" i="3" s="1"/>
  <c r="F8" i="1"/>
  <c r="G7" i="1"/>
  <c r="C4" i="3" s="1"/>
  <c r="F7" i="1"/>
  <c r="G6" i="1"/>
  <c r="C3" i="3" s="1"/>
  <c r="F6" i="1"/>
  <c r="G5" i="1"/>
  <c r="C2" i="3" s="1"/>
  <c r="F5" i="1"/>
  <c r="O9" i="2" l="1"/>
  <c r="F12" i="1"/>
  <c r="J5" i="1" s="1"/>
  <c r="K8" i="1" s="1"/>
  <c r="L8" i="1" s="1"/>
  <c r="F12" i="2"/>
  <c r="J5" i="2" s="1"/>
  <c r="K8" i="2" s="1"/>
  <c r="L8" i="2" s="1"/>
  <c r="O8" i="2"/>
  <c r="O9" i="1"/>
  <c r="K9" i="1" l="1"/>
  <c r="L9" i="1" s="1"/>
  <c r="K11" i="1"/>
  <c r="K11" i="2"/>
  <c r="K9" i="2"/>
  <c r="L9" i="2" s="1"/>
  <c r="K10" i="1" l="1"/>
  <c r="L10" i="1" s="1"/>
  <c r="S5" i="1" s="1"/>
  <c r="T11" i="1" s="1"/>
  <c r="K10" i="2"/>
  <c r="L10" i="2" s="1"/>
  <c r="T10" i="1" l="1"/>
  <c r="T13" i="1"/>
  <c r="T9" i="1"/>
  <c r="T8" i="1"/>
  <c r="M8" i="1"/>
  <c r="N8" i="1" s="1"/>
  <c r="T14" i="1"/>
  <c r="T12" i="1"/>
  <c r="M9" i="1"/>
  <c r="N9" i="1" s="1"/>
  <c r="S5" i="2"/>
  <c r="M8" i="2"/>
  <c r="N8" i="2" s="1"/>
  <c r="M9" i="2"/>
  <c r="N9" i="2" s="1"/>
  <c r="T11" i="2" l="1"/>
  <c r="T10" i="2"/>
  <c r="T12" i="2"/>
  <c r="T14" i="2"/>
  <c r="T8" i="2"/>
  <c r="T13" i="2"/>
  <c r="T9" i="2"/>
</calcChain>
</file>

<file path=xl/sharedStrings.xml><?xml version="1.0" encoding="utf-8"?>
<sst xmlns="http://schemas.openxmlformats.org/spreadsheetml/2006/main" count="101" uniqueCount="40">
  <si>
    <t xml:space="preserve">Perlakuan </t>
  </si>
  <si>
    <t>Rata-rata</t>
  </si>
  <si>
    <t>N1</t>
  </si>
  <si>
    <t>N2</t>
  </si>
  <si>
    <t>N3</t>
  </si>
  <si>
    <t>N4</t>
  </si>
  <si>
    <t>N5</t>
  </si>
  <si>
    <t>N6</t>
  </si>
  <si>
    <t>N7</t>
  </si>
  <si>
    <t>Ulangan</t>
  </si>
  <si>
    <t xml:space="preserve">Jumlah </t>
  </si>
  <si>
    <t>Perlakuan (P)</t>
  </si>
  <si>
    <t>I</t>
  </si>
  <si>
    <t>II</t>
  </si>
  <si>
    <t>III</t>
  </si>
  <si>
    <t>IV</t>
  </si>
  <si>
    <t xml:space="preserve">Ulangan (r) </t>
  </si>
  <si>
    <t>Tabel (7.18)</t>
  </si>
  <si>
    <t>FK</t>
  </si>
  <si>
    <t>BNJ 5%</t>
  </si>
  <si>
    <t>SK</t>
  </si>
  <si>
    <t>db</t>
  </si>
  <si>
    <t>JK</t>
  </si>
  <si>
    <t>KT</t>
  </si>
  <si>
    <t>Fhitung</t>
  </si>
  <si>
    <t xml:space="preserve">Notasi </t>
  </si>
  <si>
    <t>F5%</t>
  </si>
  <si>
    <t>F1%</t>
  </si>
  <si>
    <t xml:space="preserve">PERLAKUAN </t>
  </si>
  <si>
    <t>RATA-RATA</t>
  </si>
  <si>
    <t>RATA-RATA+BNJ</t>
  </si>
  <si>
    <t>NOTASI</t>
  </si>
  <si>
    <t>Kelompok</t>
  </si>
  <si>
    <t>Galat</t>
  </si>
  <si>
    <t xml:space="preserve">Total </t>
  </si>
  <si>
    <t>perlakuan</t>
  </si>
  <si>
    <t>BNJ</t>
  </si>
  <si>
    <t>tn</t>
  </si>
  <si>
    <t>Berat Basah</t>
  </si>
  <si>
    <t>Berat Kering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</si>
</sst>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2" fontId="0" fillId="0" borderId="2" xfId="0" applyNumberFormat="1" applyBorder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7" xfId="0" applyBorder="1"/>
    <xf numFmtId="0" fontId="0" fillId="3" borderId="2" xfId="0" applyFill="1" applyBorder="1" applyAlignment="1">
      <alignment horizontal="center"/>
    </xf>
    <xf numFmtId="0" fontId="0" fillId="2" borderId="2" xfId="0" applyFill="1" applyBorder="1"/>
    <xf numFmtId="0" fontId="2" fillId="2" borderId="2" xfId="0" applyFon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2" xfId="0" applyNumberFormat="1" applyFill="1" applyBorder="1"/>
    <xf numFmtId="0" fontId="1" fillId="4" borderId="8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0" fillId="0" borderId="10" xfId="0" applyBorder="1"/>
    <xf numFmtId="0" fontId="0" fillId="0" borderId="5" xfId="0" applyBorder="1"/>
    <xf numFmtId="2" fontId="0" fillId="0" borderId="10" xfId="0" applyNumberFormat="1" applyBorder="1"/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4C388-2E90-47EF-8302-A4064DFAA6B1}">
  <dimension ref="A3:U14"/>
  <sheetViews>
    <sheetView workbookViewId="0">
      <selection activeCell="A9" sqref="A1:XFD9"/>
    </sheetView>
  </sheetViews>
  <sheetFormatPr defaultRowHeight="14.5" x14ac:dyDescent="0.35"/>
  <cols>
    <col min="9" max="9" width="13.7265625" customWidth="1"/>
    <col min="18" max="18" width="13" customWidth="1"/>
    <col min="19" max="19" width="10.81640625" customWidth="1"/>
    <col min="20" max="20" width="16.81640625" customWidth="1"/>
    <col min="21" max="21" width="9.453125" customWidth="1"/>
  </cols>
  <sheetData>
    <row r="3" spans="1:21" x14ac:dyDescent="0.35">
      <c r="A3" s="24" t="s">
        <v>0</v>
      </c>
      <c r="B3" s="26" t="s">
        <v>9</v>
      </c>
      <c r="C3" s="27"/>
      <c r="D3" s="27"/>
      <c r="E3" s="28"/>
      <c r="F3" s="29" t="s">
        <v>10</v>
      </c>
      <c r="G3" s="24" t="s">
        <v>1</v>
      </c>
      <c r="I3" s="3" t="s">
        <v>11</v>
      </c>
      <c r="J3" s="4">
        <v>7</v>
      </c>
    </row>
    <row r="4" spans="1:21" x14ac:dyDescent="0.35">
      <c r="A4" s="25"/>
      <c r="B4" s="5" t="s">
        <v>12</v>
      </c>
      <c r="C4" s="5" t="s">
        <v>13</v>
      </c>
      <c r="D4" s="5" t="s">
        <v>14</v>
      </c>
      <c r="E4" s="6" t="s">
        <v>15</v>
      </c>
      <c r="F4" s="30"/>
      <c r="G4" s="25"/>
      <c r="I4" s="3" t="s">
        <v>16</v>
      </c>
      <c r="J4" s="4">
        <v>4</v>
      </c>
      <c r="R4" s="4" t="s">
        <v>17</v>
      </c>
      <c r="S4" s="4">
        <v>4.67</v>
      </c>
    </row>
    <row r="5" spans="1:21" x14ac:dyDescent="0.35">
      <c r="A5" s="7" t="s">
        <v>2</v>
      </c>
      <c r="B5" s="1">
        <v>1</v>
      </c>
      <c r="C5" s="1">
        <v>0.7</v>
      </c>
      <c r="D5" s="1">
        <v>0.5</v>
      </c>
      <c r="E5" s="1">
        <v>0.7</v>
      </c>
      <c r="F5" s="3">
        <f>SUM(B5:E5)</f>
        <v>2.9000000000000004</v>
      </c>
      <c r="G5" s="3">
        <f>AVERAGE(B5:E5)</f>
        <v>0.72500000000000009</v>
      </c>
      <c r="I5" s="3" t="s">
        <v>18</v>
      </c>
      <c r="J5" s="4">
        <f>F12^2/(J3*J4)</f>
        <v>17.601428571428571</v>
      </c>
      <c r="R5" s="4" t="s">
        <v>19</v>
      </c>
      <c r="S5" s="3">
        <f>S4*((L10/7)^0.5)</f>
        <v>0.44587242310674047</v>
      </c>
    </row>
    <row r="6" spans="1:21" x14ac:dyDescent="0.35">
      <c r="A6" s="4" t="s">
        <v>3</v>
      </c>
      <c r="B6" s="1">
        <v>1</v>
      </c>
      <c r="C6" s="1">
        <v>0.8</v>
      </c>
      <c r="D6" s="1">
        <v>0.6</v>
      </c>
      <c r="E6" s="1">
        <v>0.4</v>
      </c>
      <c r="F6" s="3">
        <f t="shared" ref="F6:F11" si="0">SUM(B6:E6)</f>
        <v>2.8</v>
      </c>
      <c r="G6" s="3">
        <f t="shared" ref="G6:G11" si="1">AVERAGE(B6:E6)</f>
        <v>0.7</v>
      </c>
    </row>
    <row r="7" spans="1:21" x14ac:dyDescent="0.35">
      <c r="A7" s="4" t="s">
        <v>4</v>
      </c>
      <c r="B7" s="1">
        <v>1.1000000000000001</v>
      </c>
      <c r="C7" s="1">
        <v>0.8</v>
      </c>
      <c r="D7" s="1">
        <v>1</v>
      </c>
      <c r="E7" s="1">
        <v>0.8</v>
      </c>
      <c r="F7" s="3">
        <f t="shared" si="0"/>
        <v>3.7</v>
      </c>
      <c r="G7" s="3">
        <f t="shared" si="1"/>
        <v>0.92500000000000004</v>
      </c>
      <c r="I7" s="5" t="s">
        <v>20</v>
      </c>
      <c r="J7" s="2" t="s">
        <v>21</v>
      </c>
      <c r="K7" s="2" t="s">
        <v>22</v>
      </c>
      <c r="L7" s="2" t="s">
        <v>23</v>
      </c>
      <c r="M7" s="2" t="s">
        <v>24</v>
      </c>
      <c r="N7" s="2" t="s">
        <v>25</v>
      </c>
      <c r="O7" s="2" t="s">
        <v>26</v>
      </c>
      <c r="P7" s="2" t="s">
        <v>27</v>
      </c>
      <c r="R7" s="5" t="s">
        <v>28</v>
      </c>
      <c r="S7" s="5" t="s">
        <v>29</v>
      </c>
      <c r="T7" s="5" t="s">
        <v>30</v>
      </c>
      <c r="U7" s="5" t="s">
        <v>31</v>
      </c>
    </row>
    <row r="8" spans="1:21" x14ac:dyDescent="0.35">
      <c r="A8" s="4" t="s">
        <v>5</v>
      </c>
      <c r="B8" s="1">
        <v>0.7</v>
      </c>
      <c r="C8" s="1">
        <v>0.8</v>
      </c>
      <c r="D8" s="1">
        <v>0.9</v>
      </c>
      <c r="E8" s="1">
        <v>1.1000000000000001</v>
      </c>
      <c r="F8" s="3">
        <f t="shared" si="0"/>
        <v>3.5</v>
      </c>
      <c r="G8" s="3">
        <f t="shared" si="1"/>
        <v>0.875</v>
      </c>
      <c r="I8" s="5" t="s">
        <v>32</v>
      </c>
      <c r="J8">
        <f>J4-1</f>
        <v>3</v>
      </c>
      <c r="K8" s="4">
        <f>SUMSQ(B12:E12)/J3-J5</f>
        <v>6.1428571428571388E-2</v>
      </c>
      <c r="L8" s="4">
        <f>K8/J8</f>
        <v>2.0476190476190464E-2</v>
      </c>
      <c r="M8" s="4">
        <f>L8/L10</f>
        <v>0.32089552238805724</v>
      </c>
      <c r="N8" s="8" t="str">
        <f>IF(M8&lt;O8,"tn",IF(M8&lt;P8,"*","**"))</f>
        <v>tn</v>
      </c>
      <c r="O8" s="4">
        <f>FINV(0.05,J8,J10)</f>
        <v>3.1599075898007243</v>
      </c>
      <c r="P8" s="4">
        <f>FINV(0.01,J8,J10)</f>
        <v>5.0918895204140124</v>
      </c>
      <c r="R8" s="5" t="s">
        <v>8</v>
      </c>
      <c r="S8" s="5">
        <v>3.71</v>
      </c>
      <c r="T8" s="5">
        <f>S8+S5</f>
        <v>4.1558724231067403</v>
      </c>
      <c r="U8" s="5"/>
    </row>
    <row r="9" spans="1:21" x14ac:dyDescent="0.35">
      <c r="A9" s="4" t="s">
        <v>6</v>
      </c>
      <c r="B9" s="1">
        <v>1</v>
      </c>
      <c r="C9" s="1">
        <v>0.8</v>
      </c>
      <c r="D9" s="1">
        <v>0.4</v>
      </c>
      <c r="E9" s="1">
        <v>0.4</v>
      </c>
      <c r="F9" s="3">
        <f>SUM(B9:E9)</f>
        <v>2.6</v>
      </c>
      <c r="G9" s="3">
        <f t="shared" si="1"/>
        <v>0.65</v>
      </c>
      <c r="I9" s="5" t="s">
        <v>0</v>
      </c>
      <c r="J9" s="4">
        <f>J3-1</f>
        <v>6</v>
      </c>
      <c r="K9" s="4">
        <f>SUMSQ(F5:F11)/J4-J5</f>
        <v>0.24857142857143089</v>
      </c>
      <c r="L9" s="4">
        <f>K9/J9</f>
        <v>4.1428571428571814E-2</v>
      </c>
      <c r="M9" s="4">
        <f>L9/L10</f>
        <v>0.64925373134328501</v>
      </c>
      <c r="N9" s="8" t="str">
        <f>IF(M9&lt;O9,"tn",IF(M9&lt;P9,"*","**"))</f>
        <v>tn</v>
      </c>
      <c r="O9" s="9">
        <f>FINV(0.05,J9,J11)</f>
        <v>2.4591084425783349</v>
      </c>
      <c r="P9" s="10">
        <f>FINV(0.01,J9,J11)</f>
        <v>3.5579905431887022</v>
      </c>
      <c r="R9" s="5" t="s">
        <v>7</v>
      </c>
      <c r="S9" s="5">
        <v>3.79</v>
      </c>
      <c r="T9" s="5">
        <f>S9+S5</f>
        <v>4.2358724231067404</v>
      </c>
      <c r="U9" s="5"/>
    </row>
    <row r="10" spans="1:21" x14ac:dyDescent="0.35">
      <c r="A10" s="4" t="s">
        <v>7</v>
      </c>
      <c r="B10" s="1">
        <v>1</v>
      </c>
      <c r="C10" s="1">
        <v>0.8</v>
      </c>
      <c r="D10" s="1">
        <v>0.8</v>
      </c>
      <c r="E10" s="1">
        <v>0.8</v>
      </c>
      <c r="F10" s="3">
        <f t="shared" si="0"/>
        <v>3.4000000000000004</v>
      </c>
      <c r="G10" s="3">
        <f t="shared" si="1"/>
        <v>0.85000000000000009</v>
      </c>
      <c r="I10" s="5" t="s">
        <v>33</v>
      </c>
      <c r="J10" s="4">
        <f>(J3-1)*(J4-1)</f>
        <v>18</v>
      </c>
      <c r="K10" s="3">
        <f>K11-K8-K9</f>
        <v>1.1485714285714366</v>
      </c>
      <c r="L10" s="4">
        <f>K10/J10</f>
        <v>6.380952380952426E-2</v>
      </c>
      <c r="M10" s="11"/>
      <c r="N10" s="12"/>
      <c r="O10" s="12"/>
      <c r="P10" s="13"/>
      <c r="R10" s="5" t="s">
        <v>3</v>
      </c>
      <c r="S10" s="14">
        <v>4.21</v>
      </c>
      <c r="T10" s="5">
        <f>S10+S5</f>
        <v>4.6558724231067403</v>
      </c>
      <c r="U10" s="5"/>
    </row>
    <row r="11" spans="1:21" x14ac:dyDescent="0.35">
      <c r="A11" s="4" t="s">
        <v>8</v>
      </c>
      <c r="B11" s="1">
        <v>0.3</v>
      </c>
      <c r="C11" s="1">
        <v>0.8</v>
      </c>
      <c r="D11" s="1">
        <v>1.1000000000000001</v>
      </c>
      <c r="E11" s="1">
        <v>1.1000000000000001</v>
      </c>
      <c r="F11" s="3">
        <f t="shared" si="0"/>
        <v>3.3000000000000003</v>
      </c>
      <c r="G11" s="3">
        <f t="shared" si="1"/>
        <v>0.82500000000000007</v>
      </c>
      <c r="I11" s="5" t="s">
        <v>34</v>
      </c>
      <c r="J11" s="4">
        <f xml:space="preserve"> ((J3*J4)-1)</f>
        <v>27</v>
      </c>
      <c r="K11" s="3">
        <f>SUMSQ(B5:E11)-J5</f>
        <v>1.4585714285714388</v>
      </c>
      <c r="L11" s="15"/>
      <c r="M11" s="16"/>
      <c r="N11" s="17"/>
      <c r="O11" s="17"/>
      <c r="P11" s="18"/>
      <c r="R11" s="5" t="s">
        <v>5</v>
      </c>
      <c r="S11" s="5">
        <v>4.3499999999999996</v>
      </c>
      <c r="T11" s="5">
        <f>S11+S5</f>
        <v>4.79587242310674</v>
      </c>
      <c r="U11" s="5"/>
    </row>
    <row r="12" spans="1:21" x14ac:dyDescent="0.35">
      <c r="A12" s="4" t="s">
        <v>10</v>
      </c>
      <c r="B12" s="4">
        <f>SUM(B5:B11)</f>
        <v>6.1</v>
      </c>
      <c r="C12" s="4">
        <f t="shared" ref="C12:E12" si="2">SUM(C5:C11)</f>
        <v>5.4999999999999991</v>
      </c>
      <c r="D12" s="4">
        <f>SUM(D5:D11)</f>
        <v>5.3000000000000007</v>
      </c>
      <c r="E12" s="4">
        <f t="shared" si="2"/>
        <v>5.3000000000000007</v>
      </c>
      <c r="F12" s="4">
        <f>SUM(B12:E12)</f>
        <v>22.2</v>
      </c>
      <c r="G12" s="19"/>
      <c r="R12" s="5" t="s">
        <v>2</v>
      </c>
      <c r="S12" s="5">
        <v>4.5199999999999996</v>
      </c>
      <c r="T12" s="5">
        <f>S12+S5</f>
        <v>4.9658724231067399</v>
      </c>
      <c r="U12" s="5"/>
    </row>
    <row r="13" spans="1:21" x14ac:dyDescent="0.35">
      <c r="R13" s="5" t="s">
        <v>6</v>
      </c>
      <c r="S13" s="5">
        <v>4.8499999999999996</v>
      </c>
      <c r="T13" s="5">
        <f>S13+S5</f>
        <v>5.29587242310674</v>
      </c>
      <c r="U13" s="5"/>
    </row>
    <row r="14" spans="1:21" x14ac:dyDescent="0.35">
      <c r="R14" s="5" t="s">
        <v>4</v>
      </c>
      <c r="S14" s="5">
        <v>5.36</v>
      </c>
      <c r="T14" s="5">
        <f>S14+S5</f>
        <v>5.8058724231067407</v>
      </c>
      <c r="U14" s="5"/>
    </row>
  </sheetData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2ECA6-5775-453D-8373-C2B7FA7604F8}">
  <dimension ref="A3:U14"/>
  <sheetViews>
    <sheetView tabSelected="1" workbookViewId="0">
      <selection activeCell="F17" sqref="F17"/>
    </sheetView>
  </sheetViews>
  <sheetFormatPr defaultRowHeight="14.5" x14ac:dyDescent="0.35"/>
  <cols>
    <col min="9" max="9" width="13.7265625" customWidth="1"/>
    <col min="18" max="18" width="13" customWidth="1"/>
    <col min="19" max="19" width="10.81640625" customWidth="1"/>
    <col min="20" max="20" width="16.81640625" customWidth="1"/>
    <col min="21" max="21" width="9.453125" customWidth="1"/>
  </cols>
  <sheetData>
    <row r="3" spans="1:21" x14ac:dyDescent="0.35">
      <c r="A3" s="24" t="s">
        <v>0</v>
      </c>
      <c r="B3" s="26" t="s">
        <v>9</v>
      </c>
      <c r="C3" s="27"/>
      <c r="D3" s="27"/>
      <c r="E3" s="28"/>
      <c r="F3" s="29" t="s">
        <v>10</v>
      </c>
      <c r="G3" s="24" t="s">
        <v>1</v>
      </c>
      <c r="I3" s="3" t="s">
        <v>11</v>
      </c>
      <c r="J3" s="4">
        <v>7</v>
      </c>
    </row>
    <row r="4" spans="1:21" x14ac:dyDescent="0.35">
      <c r="A4" s="25"/>
      <c r="B4" s="5" t="s">
        <v>12</v>
      </c>
      <c r="C4" s="5" t="s">
        <v>13</v>
      </c>
      <c r="D4" s="5" t="s">
        <v>14</v>
      </c>
      <c r="E4" s="6" t="s">
        <v>15</v>
      </c>
      <c r="F4" s="30"/>
      <c r="G4" s="25"/>
      <c r="I4" s="3" t="s">
        <v>16</v>
      </c>
      <c r="J4" s="4">
        <v>4</v>
      </c>
      <c r="R4" s="4" t="s">
        <v>17</v>
      </c>
      <c r="S4" s="4">
        <v>4.67</v>
      </c>
    </row>
    <row r="5" spans="1:21" x14ac:dyDescent="0.35">
      <c r="A5" s="7" t="s">
        <v>2</v>
      </c>
      <c r="B5" s="1">
        <v>16</v>
      </c>
      <c r="C5" s="1">
        <v>8.6</v>
      </c>
      <c r="D5" s="1">
        <v>10</v>
      </c>
      <c r="E5" s="1">
        <v>12</v>
      </c>
      <c r="F5" s="3">
        <f>SUM(B5:E5)</f>
        <v>46.6</v>
      </c>
      <c r="G5" s="3">
        <f>AVERAGE(B5:E5)</f>
        <v>11.65</v>
      </c>
      <c r="I5" s="3" t="s">
        <v>18</v>
      </c>
      <c r="J5" s="4">
        <f>F12^2/(J3*J4)</f>
        <v>4310.2414285714294</v>
      </c>
      <c r="R5" s="4" t="s">
        <v>19</v>
      </c>
      <c r="S5" s="3">
        <f>S4*((L10/7)^0.5)</f>
        <v>3.7944472934853763</v>
      </c>
    </row>
    <row r="6" spans="1:21" x14ac:dyDescent="0.35">
      <c r="A6" s="4" t="s">
        <v>3</v>
      </c>
      <c r="B6" s="1">
        <v>16</v>
      </c>
      <c r="C6" s="1">
        <v>10.8</v>
      </c>
      <c r="D6" s="1">
        <v>11</v>
      </c>
      <c r="E6" s="1">
        <v>11</v>
      </c>
      <c r="F6" s="3">
        <f t="shared" ref="F6:F11" si="0">SUM(B6:E6)</f>
        <v>48.8</v>
      </c>
      <c r="G6" s="3">
        <f t="shared" ref="G6:G11" si="1">AVERAGE(B6:E6)</f>
        <v>12.2</v>
      </c>
    </row>
    <row r="7" spans="1:21" x14ac:dyDescent="0.35">
      <c r="A7" s="4" t="s">
        <v>4</v>
      </c>
      <c r="B7" s="1">
        <v>15.7</v>
      </c>
      <c r="C7" s="1">
        <v>17.899999999999999</v>
      </c>
      <c r="D7" s="1">
        <v>13</v>
      </c>
      <c r="E7" s="1">
        <v>12</v>
      </c>
      <c r="F7" s="3">
        <f t="shared" si="0"/>
        <v>58.599999999999994</v>
      </c>
      <c r="G7" s="3">
        <f t="shared" si="1"/>
        <v>14.649999999999999</v>
      </c>
      <c r="I7" s="5" t="s">
        <v>20</v>
      </c>
      <c r="J7" s="2" t="s">
        <v>21</v>
      </c>
      <c r="K7" s="2" t="s">
        <v>22</v>
      </c>
      <c r="L7" s="2" t="s">
        <v>23</v>
      </c>
      <c r="M7" s="2" t="s">
        <v>24</v>
      </c>
      <c r="N7" s="2" t="s">
        <v>25</v>
      </c>
      <c r="O7" s="2" t="s">
        <v>26</v>
      </c>
      <c r="P7" s="2" t="s">
        <v>27</v>
      </c>
      <c r="R7" s="5" t="s">
        <v>28</v>
      </c>
      <c r="S7" s="5" t="s">
        <v>29</v>
      </c>
      <c r="T7" s="5" t="s">
        <v>30</v>
      </c>
      <c r="U7" s="5" t="s">
        <v>31</v>
      </c>
    </row>
    <row r="8" spans="1:21" x14ac:dyDescent="0.35">
      <c r="A8" s="4" t="s">
        <v>5</v>
      </c>
      <c r="B8" s="1">
        <v>12</v>
      </c>
      <c r="C8" s="1">
        <v>13</v>
      </c>
      <c r="D8" s="1">
        <v>12</v>
      </c>
      <c r="E8" s="1">
        <v>11</v>
      </c>
      <c r="F8" s="3">
        <f t="shared" si="0"/>
        <v>48</v>
      </c>
      <c r="G8" s="3">
        <f t="shared" si="1"/>
        <v>12</v>
      </c>
      <c r="I8" s="5" t="s">
        <v>32</v>
      </c>
      <c r="J8">
        <f>J4-1</f>
        <v>3</v>
      </c>
      <c r="K8" s="4">
        <f>SUMSQ(B12:E12)/J3-J5</f>
        <v>39.007142857141844</v>
      </c>
      <c r="L8" s="4">
        <f>K8/J8</f>
        <v>13.002380952380614</v>
      </c>
      <c r="M8" s="4">
        <f>L8/L10</f>
        <v>2.8135948341003694</v>
      </c>
      <c r="N8" s="8" t="str">
        <f>IF(M8&lt;O8,"tn",IF(M8&lt;P8,"*","**"))</f>
        <v>tn</v>
      </c>
      <c r="O8" s="4">
        <f>FINV(0.05,J8,J10)</f>
        <v>3.1599075898007243</v>
      </c>
      <c r="P8" s="4">
        <f>FINV(0.01,J8,J10)</f>
        <v>5.0918895204140124</v>
      </c>
      <c r="R8" s="5" t="s">
        <v>8</v>
      </c>
      <c r="S8" s="5">
        <v>3.71</v>
      </c>
      <c r="T8" s="5">
        <f>S8+S5</f>
        <v>7.5044472934853763</v>
      </c>
      <c r="U8" s="5"/>
    </row>
    <row r="9" spans="1:21" x14ac:dyDescent="0.35">
      <c r="A9" s="4" t="s">
        <v>6</v>
      </c>
      <c r="B9" s="1">
        <v>14</v>
      </c>
      <c r="C9" s="1">
        <v>10.8</v>
      </c>
      <c r="D9" s="1">
        <v>12</v>
      </c>
      <c r="E9" s="1">
        <v>12</v>
      </c>
      <c r="F9" s="3">
        <f>SUM(B9:E9)</f>
        <v>48.8</v>
      </c>
      <c r="G9" s="3">
        <f t="shared" si="1"/>
        <v>12.2</v>
      </c>
      <c r="I9" s="5" t="s">
        <v>0</v>
      </c>
      <c r="J9" s="4">
        <f>J3-1</f>
        <v>6</v>
      </c>
      <c r="K9" s="4">
        <f>SUMSQ(F5:F11)/J4-J5</f>
        <v>46.748571428570358</v>
      </c>
      <c r="L9" s="4">
        <f>K9/J9</f>
        <v>7.7914285714283933</v>
      </c>
      <c r="M9" s="4">
        <f>L9/L10</f>
        <v>1.6859929930617246</v>
      </c>
      <c r="N9" s="8" t="str">
        <f>IF(M9&lt;O9,"tn",IF(M9&lt;P9,"*","**"))</f>
        <v>tn</v>
      </c>
      <c r="O9" s="9">
        <f>FINV(0.05,J9,J11)</f>
        <v>2.4591084425783349</v>
      </c>
      <c r="P9" s="10">
        <f>FINV(0.01,J9,J11)</f>
        <v>3.5579905431887022</v>
      </c>
      <c r="R9" s="5" t="s">
        <v>7</v>
      </c>
      <c r="S9" s="5">
        <v>3.79</v>
      </c>
      <c r="T9" s="5">
        <f>S9+S5</f>
        <v>7.5844472934853764</v>
      </c>
      <c r="U9" s="5"/>
    </row>
    <row r="10" spans="1:21" x14ac:dyDescent="0.35">
      <c r="A10" s="4" t="s">
        <v>7</v>
      </c>
      <c r="B10" s="1">
        <v>15.7</v>
      </c>
      <c r="C10" s="1">
        <v>17.899999999999999</v>
      </c>
      <c r="D10" s="1">
        <v>10.7</v>
      </c>
      <c r="E10" s="1">
        <v>10.7</v>
      </c>
      <c r="F10" s="3">
        <f t="shared" si="0"/>
        <v>55</v>
      </c>
      <c r="G10" s="3">
        <f t="shared" si="1"/>
        <v>13.75</v>
      </c>
      <c r="I10" s="5" t="s">
        <v>33</v>
      </c>
      <c r="J10" s="4">
        <f>(J3-1)*(J4-1)</f>
        <v>18</v>
      </c>
      <c r="K10" s="3">
        <f>K11-K8-K9</f>
        <v>83.182857142856847</v>
      </c>
      <c r="L10" s="4">
        <f>K10/J10</f>
        <v>4.6212698412698252</v>
      </c>
      <c r="M10" s="11"/>
      <c r="N10" s="12"/>
      <c r="O10" s="12"/>
      <c r="P10" s="13"/>
      <c r="R10" s="5" t="s">
        <v>3</v>
      </c>
      <c r="S10" s="14">
        <v>4.21</v>
      </c>
      <c r="T10" s="5">
        <f>S10+S5</f>
        <v>8.0044472934853772</v>
      </c>
      <c r="U10" s="5"/>
    </row>
    <row r="11" spans="1:21" x14ac:dyDescent="0.35">
      <c r="A11" s="4" t="s">
        <v>8</v>
      </c>
      <c r="B11" s="1">
        <v>10</v>
      </c>
      <c r="C11" s="1">
        <v>10</v>
      </c>
      <c r="D11" s="1">
        <v>12</v>
      </c>
      <c r="E11" s="1">
        <v>9.6</v>
      </c>
      <c r="F11" s="3">
        <f t="shared" si="0"/>
        <v>41.6</v>
      </c>
      <c r="G11" s="3">
        <f t="shared" si="1"/>
        <v>10.4</v>
      </c>
      <c r="I11" s="5" t="s">
        <v>34</v>
      </c>
      <c r="J11" s="4">
        <f xml:space="preserve"> ((J3*J4)-1)</f>
        <v>27</v>
      </c>
      <c r="K11" s="3">
        <f>SUMSQ(B5:E11)-J5</f>
        <v>168.93857142856905</v>
      </c>
      <c r="L11" s="15"/>
      <c r="M11" s="16"/>
      <c r="N11" s="17"/>
      <c r="O11" s="17"/>
      <c r="P11" s="18"/>
      <c r="R11" s="5" t="s">
        <v>5</v>
      </c>
      <c r="S11" s="5">
        <v>4.3499999999999996</v>
      </c>
      <c r="T11" s="5">
        <f>S11+S5</f>
        <v>8.144447293485376</v>
      </c>
      <c r="U11" s="5"/>
    </row>
    <row r="12" spans="1:21" x14ac:dyDescent="0.35">
      <c r="A12" s="4" t="s">
        <v>10</v>
      </c>
      <c r="B12" s="4">
        <f>SUM(B5:B11)</f>
        <v>99.4</v>
      </c>
      <c r="C12" s="4">
        <f t="shared" ref="C12:E12" si="2">SUM(C5:C11)</f>
        <v>89</v>
      </c>
      <c r="D12" s="4">
        <f>SUM(D5:D11)</f>
        <v>80.7</v>
      </c>
      <c r="E12" s="4">
        <f t="shared" si="2"/>
        <v>78.3</v>
      </c>
      <c r="F12" s="4">
        <f>SUM(B12:E12)</f>
        <v>347.40000000000003</v>
      </c>
      <c r="G12" s="19"/>
      <c r="R12" s="5" t="s">
        <v>2</v>
      </c>
      <c r="S12" s="5">
        <v>4.5199999999999996</v>
      </c>
      <c r="T12" s="5">
        <f>S12+S5</f>
        <v>8.3144472934853759</v>
      </c>
      <c r="U12" s="5"/>
    </row>
    <row r="13" spans="1:21" x14ac:dyDescent="0.35">
      <c r="R13" s="5" t="s">
        <v>6</v>
      </c>
      <c r="S13" s="5">
        <v>4.8499999999999996</v>
      </c>
      <c r="T13" s="5">
        <f>S13+S5</f>
        <v>8.644447293485376</v>
      </c>
      <c r="U13" s="5"/>
    </row>
    <row r="14" spans="1:21" x14ac:dyDescent="0.35">
      <c r="R14" s="5" t="s">
        <v>4</v>
      </c>
      <c r="S14" s="5">
        <v>5.36</v>
      </c>
      <c r="T14" s="5">
        <f>S14+S5</f>
        <v>9.1544472934853758</v>
      </c>
      <c r="U14" s="5"/>
    </row>
  </sheetData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937EF-CD61-4554-8425-E2AD9BB0D3BB}">
  <dimension ref="A1:C9"/>
  <sheetViews>
    <sheetView workbookViewId="0">
      <selection activeCell="G6" sqref="G6"/>
    </sheetView>
  </sheetViews>
  <sheetFormatPr defaultRowHeight="14.5" x14ac:dyDescent="0.35"/>
  <cols>
    <col min="1" max="1" width="9.1796875" bestFit="1" customWidth="1"/>
    <col min="2" max="2" width="10.7265625" bestFit="1" customWidth="1"/>
    <col min="3" max="3" width="10.90625" bestFit="1" customWidth="1"/>
  </cols>
  <sheetData>
    <row r="1" spans="1:3" x14ac:dyDescent="0.35">
      <c r="A1" s="20" t="s">
        <v>35</v>
      </c>
      <c r="B1" s="21" t="s">
        <v>38</v>
      </c>
      <c r="C1" s="21" t="s">
        <v>39</v>
      </c>
    </row>
    <row r="2" spans="1:3" x14ac:dyDescent="0.35">
      <c r="A2" s="22" t="s">
        <v>2</v>
      </c>
      <c r="B2" s="19">
        <f>'berat basah'!G5</f>
        <v>11.65</v>
      </c>
      <c r="C2" s="19">
        <f>'berat kering'!G5</f>
        <v>0.72500000000000009</v>
      </c>
    </row>
    <row r="3" spans="1:3" x14ac:dyDescent="0.35">
      <c r="A3" t="s">
        <v>3</v>
      </c>
      <c r="B3" s="19">
        <f>'berat basah'!G6</f>
        <v>12.2</v>
      </c>
      <c r="C3" s="19">
        <f>'berat kering'!G6</f>
        <v>0.7</v>
      </c>
    </row>
    <row r="4" spans="1:3" x14ac:dyDescent="0.35">
      <c r="A4" t="s">
        <v>4</v>
      </c>
      <c r="B4" s="19">
        <f>'berat basah'!G7</f>
        <v>14.649999999999999</v>
      </c>
      <c r="C4" s="19">
        <f>'berat kering'!G7</f>
        <v>0.92500000000000004</v>
      </c>
    </row>
    <row r="5" spans="1:3" x14ac:dyDescent="0.35">
      <c r="A5" t="s">
        <v>5</v>
      </c>
      <c r="B5" s="19">
        <f>'berat basah'!G8</f>
        <v>12</v>
      </c>
      <c r="C5" s="19">
        <f>'berat kering'!G8</f>
        <v>0.875</v>
      </c>
    </row>
    <row r="6" spans="1:3" x14ac:dyDescent="0.35">
      <c r="A6" t="s">
        <v>6</v>
      </c>
      <c r="B6" s="19">
        <f>'berat basah'!G9</f>
        <v>12.2</v>
      </c>
      <c r="C6" s="19">
        <f>'berat kering'!G9</f>
        <v>0.65</v>
      </c>
    </row>
    <row r="7" spans="1:3" x14ac:dyDescent="0.35">
      <c r="A7" t="s">
        <v>7</v>
      </c>
      <c r="B7" s="19">
        <f>'berat basah'!G10</f>
        <v>13.75</v>
      </c>
      <c r="C7" s="19">
        <f>'berat kering'!G10</f>
        <v>0.85000000000000009</v>
      </c>
    </row>
    <row r="8" spans="1:3" x14ac:dyDescent="0.35">
      <c r="A8" t="s">
        <v>8</v>
      </c>
      <c r="B8" s="19">
        <f>'berat basah'!G11</f>
        <v>10.4</v>
      </c>
      <c r="C8" s="19">
        <f>'berat kering'!G11</f>
        <v>0.82500000000000007</v>
      </c>
    </row>
    <row r="9" spans="1:3" x14ac:dyDescent="0.35">
      <c r="A9" s="21" t="s">
        <v>36</v>
      </c>
      <c r="B9" s="23" t="s">
        <v>37</v>
      </c>
      <c r="C9" s="2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berat kering</vt:lpstr>
      <vt:lpstr>berat basah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2023-10-04T22:14:45Z</dcterms:created>
  <dcterms:modified xsi:type="dcterms:W3CDTF">2023-10-12T21:37:52Z</dcterms:modified>
</cp:coreProperties>
</file>